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510" windowWidth="27900" windowHeight="12780" activeTab="1"/>
  </bookViews>
  <sheets>
    <sheet name="Zellzahlen berechnen" sheetId="1" r:id="rId1"/>
    <sheet name="Zellen ausplattieren" sheetId="4" r:id="rId2"/>
    <sheet name="Tabelle3" sheetId="3" r:id="rId3"/>
  </sheets>
  <definedNames>
    <definedName name="_xlnm.Print_Area" localSheetId="1">'Zellen ausplattieren'!$A$1:$L$60</definedName>
    <definedName name="_xlnm.Print_Area" localSheetId="0">'Zellzahlen berechnen'!$A$1:$K$51</definedName>
    <definedName name="_xlnm.Print_Titles" localSheetId="0">'Zellzahlen berechnen'!$1:$3</definedName>
  </definedNames>
  <calcPr calcId="145621"/>
</workbook>
</file>

<file path=xl/calcChain.xml><?xml version="1.0" encoding="utf-8"?>
<calcChain xmlns="http://schemas.openxmlformats.org/spreadsheetml/2006/main">
  <c r="I19" i="1" l="1"/>
  <c r="I17" i="1"/>
  <c r="F17" i="1"/>
  <c r="F19" i="1"/>
  <c r="K17" i="1" l="1"/>
  <c r="K19" i="1"/>
  <c r="G50" i="4"/>
  <c r="G52" i="4" s="1"/>
  <c r="G44" i="4"/>
  <c r="G46" i="4" s="1"/>
  <c r="G48" i="4" s="1"/>
  <c r="K27" i="4"/>
  <c r="K29" i="4" s="1"/>
  <c r="I14" i="4"/>
  <c r="K58" i="4" l="1"/>
  <c r="K56" i="4" s="1"/>
  <c r="F29" i="1"/>
  <c r="I45" i="1" s="1"/>
  <c r="F21" i="1"/>
  <c r="I47" i="1" l="1"/>
  <c r="G25" i="4"/>
  <c r="G27" i="4" s="1"/>
  <c r="G12" i="4"/>
  <c r="G14" i="4" s="1"/>
  <c r="G54" i="4"/>
  <c r="G58" i="4" s="1"/>
  <c r="I58" i="4" s="1"/>
  <c r="I49" i="1"/>
  <c r="K49" i="1" s="1"/>
  <c r="K45" i="1"/>
  <c r="G56" i="4"/>
  <c r="G29" i="4" l="1"/>
  <c r="I29" i="4" s="1"/>
  <c r="I27" i="4"/>
</calcChain>
</file>

<file path=xl/sharedStrings.xml><?xml version="1.0" encoding="utf-8"?>
<sst xmlns="http://schemas.openxmlformats.org/spreadsheetml/2006/main" count="101" uniqueCount="79">
  <si>
    <t>Zellzählung</t>
  </si>
  <si>
    <t>Zellen in der Zählkammer zählen</t>
  </si>
  <si>
    <t>Ergebnis:</t>
  </si>
  <si>
    <t>Zählung in der Neubauerkammer</t>
  </si>
  <si>
    <t>Hier Werte eintragen</t>
  </si>
  <si>
    <t>Felder werden automatisch berechnet</t>
  </si>
  <si>
    <t>Verdünnung:</t>
  </si>
  <si>
    <t>µL Zellsuspension</t>
  </si>
  <si>
    <t>µL Trypanblau oder Puffer</t>
  </si>
  <si>
    <t>Verdünnungsfaktor</t>
  </si>
  <si>
    <t>Kammerfaktor</t>
  </si>
  <si>
    <t>Volumen</t>
  </si>
  <si>
    <t>Ergebnisse</t>
  </si>
  <si>
    <t>ZZ/Eckfeld * Verdünnungsf. * Kammerf. =</t>
  </si>
  <si>
    <t>Felder = automatisch berechnet</t>
  </si>
  <si>
    <t>Zellen ausplatieren</t>
  </si>
  <si>
    <t xml:space="preserve">Zellen ausplatieren </t>
  </si>
  <si>
    <t>Aus Zellzählung (vorn)</t>
  </si>
  <si>
    <t>a</t>
  </si>
  <si>
    <r>
      <t xml:space="preserve">Eine </t>
    </r>
    <r>
      <rPr>
        <sz val="11"/>
        <color theme="5"/>
        <rFont val="Calibri"/>
        <family val="2"/>
        <scheme val="minor"/>
      </rPr>
      <t>Gesamtzellzahl</t>
    </r>
    <r>
      <rPr>
        <sz val="11"/>
        <color theme="1"/>
        <rFont val="Calibri"/>
        <family val="2"/>
        <scheme val="minor"/>
      </rPr>
      <t xml:space="preserve"> pro Flasche ausplatieren</t>
    </r>
  </si>
  <si>
    <t>Gewünschte Gesamtzellzahl</t>
  </si>
  <si>
    <t>Zellzahl pro mL aus der Zählung</t>
  </si>
  <si>
    <t>oder</t>
  </si>
  <si>
    <t xml:space="preserve">Ergebnis: </t>
  </si>
  <si>
    <t xml:space="preserve">  = X mL</t>
  </si>
  <si>
    <t>b</t>
  </si>
  <si>
    <r>
      <t xml:space="preserve">Eine bestimmte </t>
    </r>
    <r>
      <rPr>
        <sz val="11"/>
        <color theme="5"/>
        <rFont val="Calibri"/>
        <family val="2"/>
        <scheme val="minor"/>
      </rPr>
      <t>Zellzahl pro mL</t>
    </r>
    <r>
      <rPr>
        <sz val="11"/>
        <color theme="1"/>
        <rFont val="Calibri"/>
        <family val="2"/>
        <scheme val="minor"/>
      </rPr>
      <t xml:space="preserve"> einstellen</t>
    </r>
  </si>
  <si>
    <t>Gewünschte Zellzahl pro mL</t>
  </si>
  <si>
    <t>Gewünschtes Gesamtvolumen im mL</t>
  </si>
  <si>
    <t>Ergebnis 1:</t>
  </si>
  <si>
    <t>Ergebnis 2:</t>
  </si>
  <si>
    <t>c</t>
  </si>
  <si>
    <r>
      <rPr>
        <sz val="11"/>
        <color theme="5"/>
        <rFont val="Calibri"/>
        <family val="2"/>
        <scheme val="minor"/>
      </rPr>
      <t>Multiwells</t>
    </r>
    <r>
      <rPr>
        <sz val="11"/>
        <color theme="1"/>
        <rFont val="Calibri"/>
        <family val="2"/>
        <scheme val="minor"/>
      </rPr>
      <t xml:space="preserve"> ausplattieren</t>
    </r>
  </si>
  <si>
    <t>Anzahl Platten</t>
  </si>
  <si>
    <t>Anzahl wells pro Platte (Plattentyp)</t>
  </si>
  <si>
    <t xml:space="preserve">96, 48, 24, 12, 6 </t>
  </si>
  <si>
    <t>Gewünschte Zellzahl pro well</t>
  </si>
  <si>
    <t>Gewünschtes Volumen pro well in mL</t>
  </si>
  <si>
    <t>mL</t>
  </si>
  <si>
    <t>Notwendiges Gesamtvolumen</t>
  </si>
  <si>
    <t>Gesamtvolumen (abgesichert)</t>
  </si>
  <si>
    <t>Notwendige Gesamtzellzahl</t>
  </si>
  <si>
    <t>Zellen</t>
  </si>
  <si>
    <t>Gesamtzellzahl (abgesichert)</t>
  </si>
  <si>
    <t>Anzahl gezählter Eckfelder:</t>
  </si>
  <si>
    <t>Ergebnis lebende Zellen in den Eckfeldern:</t>
  </si>
  <si>
    <t>Ergebnis tote Zellen in den Eckfeldern:</t>
  </si>
  <si>
    <t>Gesamtvolumen der Zellsuspension (im Tube/Falcon) für Gesamtzellzahl im Tube</t>
  </si>
  <si>
    <t xml:space="preserve">Gesamtzellzahl = </t>
  </si>
  <si>
    <r>
      <rPr>
        <sz val="12"/>
        <color theme="5"/>
        <rFont val="Calibri"/>
        <family val="2"/>
        <scheme val="minor"/>
      </rPr>
      <t>lebende</t>
    </r>
    <r>
      <rPr>
        <sz val="12"/>
        <color theme="1"/>
        <rFont val="Calibri"/>
        <family val="2"/>
        <scheme val="minor"/>
      </rPr>
      <t xml:space="preserve"> Zellen pro Eckquadrat E</t>
    </r>
  </si>
  <si>
    <r>
      <rPr>
        <sz val="12"/>
        <color theme="5"/>
        <rFont val="Calibri"/>
        <family val="2"/>
        <scheme val="minor"/>
      </rPr>
      <t>tote</t>
    </r>
    <r>
      <rPr>
        <sz val="12"/>
        <color theme="1"/>
        <rFont val="Calibri"/>
        <family val="2"/>
        <scheme val="minor"/>
      </rPr>
      <t xml:space="preserve"> Zellen pro Eckquadrat E</t>
    </r>
  </si>
  <si>
    <t>ohne Verdünnung hier 1 eintragen</t>
  </si>
  <si>
    <t>ohne Verdünnung hier 0 eintragen</t>
  </si>
  <si>
    <t>%</t>
  </si>
  <si>
    <t>mL =</t>
  </si>
  <si>
    <t>Menge Zellsuspension =</t>
  </si>
  <si>
    <t xml:space="preserve">  Menge Medium =</t>
  </si>
  <si>
    <t xml:space="preserve">mL = </t>
  </si>
  <si>
    <t xml:space="preserve"> µL </t>
  </si>
  <si>
    <t>(Mehr Volumen wegen Pipettierverlusts)</t>
  </si>
  <si>
    <t>µL</t>
  </si>
  <si>
    <t>Stabw =</t>
  </si>
  <si>
    <t>Gesamtzellzahl pro Eckquarat (leb. + tot)</t>
  </si>
  <si>
    <t>Neubauerkammer =</t>
  </si>
  <si>
    <t>Gesamtvolumen der Zellsuspension =</t>
  </si>
  <si>
    <r>
      <rPr>
        <sz val="12"/>
        <color theme="5"/>
        <rFont val="Calibri"/>
        <family val="2"/>
        <scheme val="minor"/>
      </rPr>
      <t>Vitalität</t>
    </r>
    <r>
      <rPr>
        <sz val="12"/>
        <color theme="1"/>
        <rFont val="Calibri"/>
        <family val="2"/>
        <scheme val="minor"/>
      </rPr>
      <t xml:space="preserve"> (% lebende) =</t>
    </r>
  </si>
  <si>
    <r>
      <rPr>
        <sz val="12"/>
        <color theme="5"/>
        <rFont val="Calibri"/>
        <family val="2"/>
        <scheme val="minor"/>
      </rPr>
      <t>Zellzahl</t>
    </r>
    <r>
      <rPr>
        <sz val="12"/>
        <color theme="1"/>
        <rFont val="Calibri"/>
        <family val="2"/>
        <scheme val="minor"/>
      </rPr>
      <t xml:space="preserve"> (lebend) </t>
    </r>
    <r>
      <rPr>
        <sz val="12"/>
        <color theme="5"/>
        <rFont val="Calibri"/>
        <family val="2"/>
        <scheme val="minor"/>
      </rPr>
      <t>pro mL</t>
    </r>
    <r>
      <rPr>
        <sz val="12"/>
        <color theme="1"/>
        <rFont val="Calibri"/>
        <family val="2"/>
        <scheme val="minor"/>
      </rPr>
      <t xml:space="preserve"> =</t>
    </r>
  </si>
  <si>
    <t>ZZ/mL * Volumen Suspension =</t>
  </si>
  <si>
    <t>Wenn die Zellen verdünnt wurden (z. B. Trypanblau) Werte unten einfügen</t>
  </si>
  <si>
    <t>Kammerfaktor der Zählkammer (meist 10^4, bei anderen Kammern als Neubauer und Thoma, bitte prüfen)</t>
  </si>
  <si>
    <t>ZZ (lebend)/ZZ (lebend + tot) * 100 =</t>
  </si>
  <si>
    <t>Die Vorgabe ist z. B. 500.000 Zellen in 1 x T75 Flasche</t>
  </si>
  <si>
    <t>z. B.</t>
  </si>
  <si>
    <t>Die Vorgabe ist z. B. 50.000 Zellen pro mL einstellen</t>
  </si>
  <si>
    <t>Die Vorgabe ist z. B. 8 x 96-well Platten mit 200 µL/well und 5.000 Zellen/well</t>
  </si>
  <si>
    <t>Zusätzliches Sicherheitsvolumen (5 %)</t>
  </si>
  <si>
    <t>200 µL =  0,2 mL</t>
  </si>
  <si>
    <t>Ergebnis 1:  Menge Medium =</t>
  </si>
  <si>
    <t>Ergebnis 2: Menge Zellsuspension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</si>
</sst>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/>
    <xf numFmtId="0" fontId="0" fillId="3" borderId="0" xfId="0" applyFill="1" applyProtection="1">
      <protection locked="0"/>
    </xf>
    <xf numFmtId="0" fontId="0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5" fillId="3" borderId="1" xfId="0" applyFont="1" applyFill="1" applyBorder="1" applyProtection="1">
      <protection locked="0"/>
    </xf>
    <xf numFmtId="0" fontId="0" fillId="3" borderId="0" xfId="0" applyFill="1" applyProtection="1"/>
    <xf numFmtId="0" fontId="0" fillId="0" borderId="0" xfId="0" applyProtection="1"/>
    <xf numFmtId="0" fontId="2" fillId="0" borderId="0" xfId="0" applyFont="1" applyProtection="1"/>
    <xf numFmtId="0" fontId="3" fillId="2" borderId="0" xfId="0" applyFont="1" applyFill="1" applyProtection="1"/>
    <xf numFmtId="0" fontId="4" fillId="4" borderId="0" xfId="0" applyFont="1" applyFill="1" applyProtection="1"/>
    <xf numFmtId="0" fontId="5" fillId="3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6" fillId="6" borderId="0" xfId="0" applyFont="1" applyFill="1" applyProtection="1"/>
    <xf numFmtId="0" fontId="6" fillId="0" borderId="0" xfId="0" applyFont="1" applyFill="1" applyProtection="1"/>
    <xf numFmtId="0" fontId="5" fillId="8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5" fillId="5" borderId="0" xfId="0" applyFont="1" applyFill="1" applyProtection="1"/>
    <xf numFmtId="0" fontId="0" fillId="5" borderId="0" xfId="0" applyFill="1" applyProtection="1"/>
    <xf numFmtId="0" fontId="0" fillId="0" borderId="0" xfId="0" applyFill="1" applyProtection="1"/>
    <xf numFmtId="0" fontId="6" fillId="8" borderId="0" xfId="0" applyFont="1" applyFill="1" applyProtection="1"/>
    <xf numFmtId="0" fontId="1" fillId="2" borderId="0" xfId="0" applyFont="1" applyFill="1" applyProtection="1"/>
    <xf numFmtId="11" fontId="1" fillId="2" borderId="0" xfId="0" applyNumberFormat="1" applyFont="1" applyFill="1" applyProtection="1"/>
    <xf numFmtId="2" fontId="4" fillId="2" borderId="0" xfId="0" applyNumberFormat="1" applyFont="1" applyFill="1" applyProtection="1"/>
    <xf numFmtId="10" fontId="4" fillId="2" borderId="0" xfId="0" applyNumberFormat="1" applyFont="1" applyFill="1" applyProtection="1"/>
    <xf numFmtId="11" fontId="9" fillId="0" borderId="0" xfId="0" applyNumberFormat="1" applyFont="1" applyFill="1" applyProtection="1"/>
    <xf numFmtId="2" fontId="4" fillId="0" borderId="0" xfId="0" applyNumberFormat="1" applyFont="1" applyFill="1" applyProtection="1"/>
    <xf numFmtId="10" fontId="4" fillId="0" borderId="0" xfId="0" applyNumberFormat="1" applyFont="1" applyFill="1" applyProtection="1"/>
    <xf numFmtId="0" fontId="7" fillId="0" borderId="0" xfId="0" applyFont="1" applyProtection="1"/>
    <xf numFmtId="0" fontId="1" fillId="4" borderId="0" xfId="0" applyFont="1" applyFill="1" applyProtection="1"/>
    <xf numFmtId="0" fontId="1" fillId="7" borderId="0" xfId="0" applyFont="1" applyFill="1" applyProtection="1"/>
    <xf numFmtId="0" fontId="0" fillId="0" borderId="0" xfId="0" applyAlignment="1" applyProtection="1">
      <alignment horizontal="right"/>
    </xf>
    <xf numFmtId="0" fontId="0" fillId="7" borderId="0" xfId="0" applyFill="1" applyProtection="1"/>
    <xf numFmtId="165" fontId="1" fillId="2" borderId="0" xfId="0" applyNumberFormat="1" applyFont="1" applyFill="1" applyProtection="1"/>
    <xf numFmtId="0" fontId="0" fillId="4" borderId="0" xfId="0" applyFill="1" applyProtection="1"/>
    <xf numFmtId="164" fontId="1" fillId="2" borderId="0" xfId="0" applyNumberFormat="1" applyFont="1" applyFill="1" applyProtection="1"/>
    <xf numFmtId="2" fontId="1" fillId="2" borderId="0" xfId="0" applyNumberFormat="1" applyFont="1" applyFill="1" applyProtection="1"/>
    <xf numFmtId="3" fontId="1" fillId="2" borderId="0" xfId="0" applyNumberFormat="1" applyFont="1" applyFill="1" applyProtection="1"/>
    <xf numFmtId="0" fontId="0" fillId="0" borderId="0" xfId="0" applyFont="1" applyFill="1" applyProtection="1"/>
    <xf numFmtId="4" fontId="1" fillId="2" borderId="0" xfId="0" applyNumberFormat="1" applyFont="1" applyFill="1" applyProtection="1"/>
    <xf numFmtId="0" fontId="0" fillId="4" borderId="0" xfId="0" applyFont="1" applyFill="1" applyProtection="1"/>
    <xf numFmtId="0" fontId="0" fillId="4" borderId="0" xfId="0" applyFill="1" applyAlignment="1" applyProtection="1">
      <alignment horizontal="right"/>
    </xf>
    <xf numFmtId="0" fontId="10" fillId="0" borderId="0" xfId="0" applyFont="1"/>
    <xf numFmtId="0" fontId="0" fillId="2" borderId="0" xfId="0" applyFill="1"/>
    <xf numFmtId="0" fontId="0" fillId="5" borderId="0" xfId="0" applyFill="1"/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28577</xdr:rowOff>
    </xdr:from>
    <xdr:to>
      <xdr:col>10</xdr:col>
      <xdr:colOff>666749</xdr:colOff>
      <xdr:row>1</xdr:row>
      <xdr:rowOff>666751</xdr:rowOff>
    </xdr:to>
    <xdr:pic>
      <xdr:nvPicPr>
        <xdr:cNvPr id="2" name="Grafik 1" descr="Logo_InCelligence_hohe Auflösung_120124 Kopi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05"/>
        <a:stretch/>
      </xdr:blipFill>
      <xdr:spPr bwMode="auto">
        <a:xfrm>
          <a:off x="5400675" y="76202"/>
          <a:ext cx="1990724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6</xdr:row>
      <xdr:rowOff>9524</xdr:rowOff>
    </xdr:from>
    <xdr:to>
      <xdr:col>10</xdr:col>
      <xdr:colOff>695325</xdr:colOff>
      <xdr:row>15</xdr:row>
      <xdr:rowOff>35814</xdr:rowOff>
    </xdr:to>
    <xdr:pic>
      <xdr:nvPicPr>
        <xdr:cNvPr id="3" name="Grafik 2" descr="Neubauerkammer Zählfeld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899" y="1419224"/>
          <a:ext cx="2914651" cy="182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300037</xdr:colOff>
      <xdr:row>6</xdr:row>
      <xdr:rowOff>42862</xdr:rowOff>
    </xdr:from>
    <xdr:to>
      <xdr:col>6</xdr:col>
      <xdr:colOff>623888</xdr:colOff>
      <xdr:row>8</xdr:row>
      <xdr:rowOff>14287</xdr:rowOff>
    </xdr:to>
    <xdr:sp macro="" textlink="">
      <xdr:nvSpPr>
        <xdr:cNvPr id="4" name="Textfeld 3"/>
        <xdr:cNvSpPr txBox="1"/>
      </xdr:nvSpPr>
      <xdr:spPr>
        <a:xfrm>
          <a:off x="4691062" y="1452562"/>
          <a:ext cx="323851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accent3"/>
              </a:solidFill>
            </a:rPr>
            <a:t>1</a:t>
          </a:r>
        </a:p>
      </xdr:txBody>
    </xdr:sp>
    <xdr:clientData/>
  </xdr:twoCellAnchor>
  <xdr:twoCellAnchor>
    <xdr:from>
      <xdr:col>7</xdr:col>
      <xdr:colOff>752474</xdr:colOff>
      <xdr:row>6</xdr:row>
      <xdr:rowOff>42862</xdr:rowOff>
    </xdr:from>
    <xdr:to>
      <xdr:col>8</xdr:col>
      <xdr:colOff>314325</xdr:colOff>
      <xdr:row>8</xdr:row>
      <xdr:rowOff>14287</xdr:rowOff>
    </xdr:to>
    <xdr:sp macro="" textlink="">
      <xdr:nvSpPr>
        <xdr:cNvPr id="5" name="Textfeld 4"/>
        <xdr:cNvSpPr txBox="1"/>
      </xdr:nvSpPr>
      <xdr:spPr>
        <a:xfrm>
          <a:off x="5905499" y="1452562"/>
          <a:ext cx="323851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accent3"/>
              </a:solidFill>
            </a:rPr>
            <a:t>2</a:t>
          </a:r>
        </a:p>
      </xdr:txBody>
    </xdr:sp>
    <xdr:clientData/>
  </xdr:twoCellAnchor>
  <xdr:twoCellAnchor>
    <xdr:from>
      <xdr:col>6</xdr:col>
      <xdr:colOff>300037</xdr:colOff>
      <xdr:row>12</xdr:row>
      <xdr:rowOff>4762</xdr:rowOff>
    </xdr:from>
    <xdr:to>
      <xdr:col>6</xdr:col>
      <xdr:colOff>623888</xdr:colOff>
      <xdr:row>13</xdr:row>
      <xdr:rowOff>176212</xdr:rowOff>
    </xdr:to>
    <xdr:sp macro="" textlink="">
      <xdr:nvSpPr>
        <xdr:cNvPr id="6" name="Textfeld 5"/>
        <xdr:cNvSpPr txBox="1"/>
      </xdr:nvSpPr>
      <xdr:spPr>
        <a:xfrm>
          <a:off x="4691062" y="2614612"/>
          <a:ext cx="323851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accent3"/>
              </a:solidFill>
            </a:rPr>
            <a:t>3</a:t>
          </a:r>
        </a:p>
      </xdr:txBody>
    </xdr:sp>
    <xdr:clientData/>
  </xdr:twoCellAnchor>
  <xdr:twoCellAnchor>
    <xdr:from>
      <xdr:col>7</xdr:col>
      <xdr:colOff>757236</xdr:colOff>
      <xdr:row>11</xdr:row>
      <xdr:rowOff>176212</xdr:rowOff>
    </xdr:from>
    <xdr:to>
      <xdr:col>8</xdr:col>
      <xdr:colOff>309562</xdr:colOff>
      <xdr:row>14</xdr:row>
      <xdr:rowOff>4761</xdr:rowOff>
    </xdr:to>
    <xdr:sp macro="" textlink="">
      <xdr:nvSpPr>
        <xdr:cNvPr id="7" name="Textfeld 6"/>
        <xdr:cNvSpPr txBox="1"/>
      </xdr:nvSpPr>
      <xdr:spPr>
        <a:xfrm>
          <a:off x="5910261" y="2586037"/>
          <a:ext cx="314326" cy="4286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accent3"/>
              </a:solidFill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47627</xdr:rowOff>
    </xdr:from>
    <xdr:to>
      <xdr:col>10</xdr:col>
      <xdr:colOff>619124</xdr:colOff>
      <xdr:row>1</xdr:row>
      <xdr:rowOff>685801</xdr:rowOff>
    </xdr:to>
    <xdr:pic>
      <xdr:nvPicPr>
        <xdr:cNvPr id="2" name="Grafik 1" descr="Logo_InCelligence_hohe Auflösung_120124 Kopi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05"/>
        <a:stretch/>
      </xdr:blipFill>
      <xdr:spPr bwMode="auto">
        <a:xfrm>
          <a:off x="5162550" y="104777"/>
          <a:ext cx="1990724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17</xdr:row>
          <xdr:rowOff>0</xdr:rowOff>
        </xdr:from>
        <xdr:to>
          <xdr:col>11</xdr:col>
          <xdr:colOff>152400</xdr:colOff>
          <xdr:row>22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32</xdr:row>
          <xdr:rowOff>9525</xdr:rowOff>
        </xdr:from>
        <xdr:to>
          <xdr:col>11</xdr:col>
          <xdr:colOff>161925</xdr:colOff>
          <xdr:row>36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6</xdr:row>
          <xdr:rowOff>0</xdr:rowOff>
        </xdr:from>
        <xdr:to>
          <xdr:col>11</xdr:col>
          <xdr:colOff>161925</xdr:colOff>
          <xdr:row>10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Benutzerdefiniert 8">
      <a:dk1>
        <a:srgbClr val="000000"/>
      </a:dk1>
      <a:lt1>
        <a:srgbClr val="FFFFFF"/>
      </a:lt1>
      <a:dk2>
        <a:srgbClr val="5F5F5F"/>
      </a:dk2>
      <a:lt2>
        <a:srgbClr val="5F5F5F"/>
      </a:lt2>
      <a:accent1>
        <a:srgbClr val="FFCC00"/>
      </a:accent1>
      <a:accent2>
        <a:srgbClr val="DC0000"/>
      </a:accent2>
      <a:accent3>
        <a:srgbClr val="960000"/>
      </a:accent3>
      <a:accent4>
        <a:srgbClr val="CCCC66"/>
      </a:accent4>
      <a:accent5>
        <a:srgbClr val="3399CC"/>
      </a:accent5>
      <a:accent6>
        <a:srgbClr val="FF9900"/>
      </a:accent6>
      <a:hlink>
        <a:srgbClr val="960000"/>
      </a:hlink>
      <a:folHlink>
        <a:srgbClr val="96000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view="pageLayout" zoomScaleNormal="100" workbookViewId="0">
      <selection activeCell="L18" sqref="L18"/>
    </sheetView>
  </sheetViews>
  <sheetFormatPr baseColWidth="10" defaultRowHeight="15" x14ac:dyDescent="0.25"/>
  <cols>
    <col min="1" max="1" width="2" style="10" customWidth="1"/>
    <col min="2" max="2" width="14.28515625" style="10" customWidth="1"/>
    <col min="3" max="3" width="11.42578125" style="10"/>
    <col min="4" max="4" width="14.85546875" style="10" customWidth="1"/>
    <col min="5" max="9" width="11.42578125" style="10"/>
    <col min="10" max="10" width="1.140625" style="24" customWidth="1"/>
    <col min="11" max="11" width="11.42578125" style="10"/>
    <col min="12" max="12" width="11.85546875" customWidth="1"/>
  </cols>
  <sheetData>
    <row r="1" spans="1:12" ht="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"/>
    </row>
    <row r="2" spans="1:12" ht="54" customHeight="1" x14ac:dyDescent="0.9">
      <c r="B2" s="11" t="s">
        <v>0</v>
      </c>
      <c r="L2" s="1"/>
    </row>
    <row r="3" spans="1:12" ht="6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"/>
    </row>
    <row r="4" spans="1:12" x14ac:dyDescent="0.25">
      <c r="L4" s="1"/>
    </row>
    <row r="5" spans="1:12" s="4" customFormat="1" ht="15.75" x14ac:dyDescent="0.25">
      <c r="A5" s="13">
        <v>1</v>
      </c>
      <c r="B5" s="13" t="s">
        <v>3</v>
      </c>
      <c r="C5" s="13"/>
      <c r="D5" s="13"/>
      <c r="E5" s="13"/>
      <c r="F5" s="14" t="s">
        <v>4</v>
      </c>
      <c r="G5" s="14"/>
      <c r="H5" s="15" t="s">
        <v>14</v>
      </c>
      <c r="I5" s="15"/>
      <c r="J5" s="15"/>
      <c r="K5" s="15"/>
      <c r="L5" s="3"/>
    </row>
    <row r="6" spans="1:12" s="4" customFormat="1" ht="15.75" x14ac:dyDescent="0.25">
      <c r="A6" s="16"/>
      <c r="B6" s="16"/>
      <c r="C6" s="16"/>
      <c r="D6" s="16"/>
      <c r="E6" s="16"/>
      <c r="F6" s="16"/>
      <c r="G6" s="16"/>
      <c r="H6" s="16"/>
      <c r="I6" s="16"/>
      <c r="J6" s="20"/>
      <c r="K6" s="16"/>
      <c r="L6" s="3"/>
    </row>
    <row r="7" spans="1:12" s="4" customFormat="1" ht="15.75" x14ac:dyDescent="0.25">
      <c r="A7" s="16"/>
      <c r="B7" s="17" t="s">
        <v>1</v>
      </c>
      <c r="C7" s="17"/>
      <c r="D7" s="17"/>
      <c r="E7" s="17"/>
      <c r="F7" s="17"/>
      <c r="G7" s="18"/>
      <c r="H7" s="16"/>
      <c r="I7" s="16"/>
      <c r="J7" s="20"/>
      <c r="K7" s="16"/>
      <c r="L7" s="3"/>
    </row>
    <row r="8" spans="1:12" s="4" customFormat="1" ht="15.75" x14ac:dyDescent="0.25">
      <c r="A8" s="16"/>
      <c r="B8" s="16"/>
      <c r="C8" s="16"/>
      <c r="D8" s="16"/>
      <c r="E8" s="16"/>
      <c r="F8" s="16"/>
      <c r="G8" s="16"/>
      <c r="H8" s="16"/>
      <c r="I8" s="16"/>
      <c r="J8" s="20"/>
      <c r="K8" s="16"/>
      <c r="L8" s="3"/>
    </row>
    <row r="9" spans="1:12" s="4" customFormat="1" ht="15.75" x14ac:dyDescent="0.25">
      <c r="A9" s="16"/>
      <c r="B9" s="16" t="s">
        <v>44</v>
      </c>
      <c r="C9" s="16"/>
      <c r="D9" s="16"/>
      <c r="E9" s="16"/>
      <c r="F9" s="7"/>
      <c r="G9" s="16"/>
      <c r="H9" s="16"/>
      <c r="I9" s="16"/>
      <c r="J9" s="20"/>
      <c r="K9" s="16"/>
      <c r="L9" s="3"/>
    </row>
    <row r="10" spans="1:12" s="4" customFormat="1" ht="15.7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20"/>
      <c r="K10" s="16"/>
      <c r="L10" s="3"/>
    </row>
    <row r="11" spans="1:12" s="4" customFormat="1" ht="15.75" x14ac:dyDescent="0.25">
      <c r="A11" s="16"/>
      <c r="B11" s="16" t="s">
        <v>45</v>
      </c>
      <c r="C11" s="16"/>
      <c r="D11" s="16"/>
      <c r="E11" s="8"/>
      <c r="F11" s="8"/>
      <c r="G11" s="16"/>
      <c r="H11" s="16"/>
      <c r="I11" s="16"/>
      <c r="J11" s="20"/>
      <c r="K11" s="16"/>
      <c r="L11" s="3"/>
    </row>
    <row r="12" spans="1:12" s="4" customFormat="1" ht="15.75" x14ac:dyDescent="0.25">
      <c r="A12" s="16"/>
      <c r="B12" s="16"/>
      <c r="C12" s="16"/>
      <c r="D12" s="16"/>
      <c r="E12" s="8"/>
      <c r="F12" s="8"/>
      <c r="G12" s="16"/>
      <c r="H12" s="16"/>
      <c r="I12" s="16"/>
      <c r="J12" s="20"/>
      <c r="K12" s="16"/>
      <c r="L12" s="3"/>
    </row>
    <row r="13" spans="1:12" s="4" customFormat="1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20"/>
      <c r="K13" s="16"/>
      <c r="L13" s="3"/>
    </row>
    <row r="14" spans="1:12" s="4" customFormat="1" ht="15.75" x14ac:dyDescent="0.25">
      <c r="A14" s="16"/>
      <c r="B14" s="16" t="s">
        <v>46</v>
      </c>
      <c r="C14" s="16"/>
      <c r="D14" s="16"/>
      <c r="E14" s="8"/>
      <c r="F14" s="8"/>
      <c r="G14" s="16"/>
      <c r="H14" s="16"/>
      <c r="I14" s="16"/>
      <c r="J14" s="20"/>
      <c r="K14" s="16"/>
      <c r="L14" s="3"/>
    </row>
    <row r="15" spans="1:12" s="4" customFormat="1" ht="15.75" x14ac:dyDescent="0.25">
      <c r="A15" s="16"/>
      <c r="B15" s="16"/>
      <c r="C15" s="16"/>
      <c r="D15" s="16"/>
      <c r="E15" s="8"/>
      <c r="F15" s="8"/>
      <c r="G15" s="16"/>
      <c r="H15" s="16"/>
      <c r="I15" s="16"/>
      <c r="J15" s="20"/>
      <c r="K15" s="16"/>
      <c r="L15" s="3"/>
    </row>
    <row r="16" spans="1:12" s="4" customFormat="1" ht="15.7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20"/>
      <c r="K16" s="16"/>
      <c r="L16" s="3"/>
    </row>
    <row r="17" spans="1:12" s="4" customFormat="1" ht="15.75" x14ac:dyDescent="0.25">
      <c r="A17" s="16"/>
      <c r="B17" s="14" t="s">
        <v>2</v>
      </c>
      <c r="C17" s="16" t="s">
        <v>49</v>
      </c>
      <c r="D17" s="16"/>
      <c r="E17" s="16"/>
      <c r="F17" s="15" t="e">
        <f>SUM(E11:F12)/F9</f>
        <v>#DIV/0!</v>
      </c>
      <c r="G17" s="16"/>
      <c r="H17" s="16" t="s">
        <v>61</v>
      </c>
      <c r="I17" s="28" t="e">
        <f>STDEV(E11:F12)</f>
        <v>#DIV/0!</v>
      </c>
      <c r="J17" s="20"/>
      <c r="K17" s="29" t="e">
        <f>I17/F17</f>
        <v>#DIV/0!</v>
      </c>
      <c r="L17" s="3"/>
    </row>
    <row r="18" spans="1:12" s="4" customFormat="1" ht="15.7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20"/>
      <c r="K18" s="16"/>
      <c r="L18" s="3"/>
    </row>
    <row r="19" spans="1:12" s="4" customFormat="1" ht="15.75" x14ac:dyDescent="0.25">
      <c r="A19" s="16"/>
      <c r="B19" s="16"/>
      <c r="C19" s="16" t="s">
        <v>50</v>
      </c>
      <c r="D19" s="16"/>
      <c r="E19" s="16"/>
      <c r="F19" s="15" t="e">
        <f>SUM(E14:F15)/F9</f>
        <v>#DIV/0!</v>
      </c>
      <c r="G19" s="16"/>
      <c r="H19" s="16" t="s">
        <v>61</v>
      </c>
      <c r="I19" s="28" t="e">
        <f>STDEV(E14:F15)</f>
        <v>#DIV/0!</v>
      </c>
      <c r="J19" s="20"/>
      <c r="K19" s="29" t="e">
        <f>I19/F19</f>
        <v>#DIV/0!</v>
      </c>
      <c r="L19" s="3"/>
    </row>
    <row r="20" spans="1:12" s="4" customFormat="1" ht="15.7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20"/>
      <c r="K20" s="16"/>
      <c r="L20" s="3"/>
    </row>
    <row r="21" spans="1:12" s="4" customFormat="1" ht="15.75" x14ac:dyDescent="0.25">
      <c r="A21" s="16"/>
      <c r="B21" s="16"/>
      <c r="C21" s="16" t="s">
        <v>62</v>
      </c>
      <c r="D21" s="16"/>
      <c r="E21" s="16"/>
      <c r="F21" s="15" t="e">
        <f>SUM(F19+F17)</f>
        <v>#DIV/0!</v>
      </c>
      <c r="G21" s="16"/>
      <c r="H21" s="20"/>
      <c r="I21" s="31"/>
      <c r="J21" s="20"/>
      <c r="K21" s="32"/>
      <c r="L21" s="3"/>
    </row>
    <row r="22" spans="1:12" s="4" customFormat="1" ht="15.7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20"/>
      <c r="K22" s="16"/>
      <c r="L22" s="3"/>
    </row>
    <row r="23" spans="1:12" s="4" customFormat="1" ht="15.75" x14ac:dyDescent="0.25">
      <c r="A23" s="16"/>
      <c r="B23" s="17" t="s">
        <v>68</v>
      </c>
      <c r="C23" s="17"/>
      <c r="D23" s="17"/>
      <c r="E23" s="17"/>
      <c r="F23" s="17"/>
      <c r="G23" s="17"/>
      <c r="H23" s="19"/>
      <c r="I23" s="19"/>
      <c r="J23" s="19"/>
      <c r="K23" s="19"/>
      <c r="L23" s="3"/>
    </row>
    <row r="24" spans="1:12" s="4" customFormat="1" ht="15.7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20"/>
      <c r="K24" s="16"/>
      <c r="L24" s="3"/>
    </row>
    <row r="25" spans="1:12" s="4" customFormat="1" ht="15.75" x14ac:dyDescent="0.25">
      <c r="A25" s="16"/>
      <c r="B25" s="14" t="s">
        <v>6</v>
      </c>
      <c r="C25" s="16" t="s">
        <v>7</v>
      </c>
      <c r="D25" s="16"/>
      <c r="E25" s="16"/>
      <c r="F25" s="7"/>
      <c r="G25" t="s">
        <v>51</v>
      </c>
      <c r="H25" s="16"/>
      <c r="I25" s="16"/>
      <c r="J25" s="20"/>
      <c r="K25" s="16"/>
      <c r="L25" s="3"/>
    </row>
    <row r="26" spans="1:12" s="4" customFormat="1" ht="15.75" x14ac:dyDescent="0.25">
      <c r="A26" s="16"/>
      <c r="B26" s="16"/>
      <c r="C26" s="16"/>
      <c r="D26" s="16"/>
      <c r="E26" s="16"/>
      <c r="F26" s="16"/>
      <c r="G26"/>
      <c r="H26" s="16"/>
      <c r="I26" s="16"/>
      <c r="J26" s="20"/>
      <c r="K26" s="16"/>
      <c r="L26" s="3"/>
    </row>
    <row r="27" spans="1:12" s="4" customFormat="1" ht="15.75" x14ac:dyDescent="0.25">
      <c r="A27" s="16"/>
      <c r="B27" s="16"/>
      <c r="C27" s="16" t="s">
        <v>8</v>
      </c>
      <c r="D27" s="16"/>
      <c r="E27" s="16"/>
      <c r="F27" s="7"/>
      <c r="G27" t="s">
        <v>52</v>
      </c>
      <c r="H27" s="16"/>
      <c r="I27" s="16"/>
      <c r="J27" s="20"/>
      <c r="K27" s="16"/>
      <c r="L27" s="3"/>
    </row>
    <row r="28" spans="1:12" s="4" customFormat="1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20"/>
      <c r="K28" s="16"/>
      <c r="L28" s="3"/>
    </row>
    <row r="29" spans="1:12" s="4" customFormat="1" ht="15.75" x14ac:dyDescent="0.25">
      <c r="A29" s="16"/>
      <c r="B29" s="16"/>
      <c r="C29" s="16" t="s">
        <v>9</v>
      </c>
      <c r="D29" s="16"/>
      <c r="E29" s="16"/>
      <c r="F29" s="15" t="e">
        <f>(F27+F25)/F25</f>
        <v>#DIV/0!</v>
      </c>
      <c r="G29" s="16"/>
      <c r="H29" s="16"/>
      <c r="I29" s="16"/>
      <c r="J29" s="20"/>
      <c r="K29" s="16"/>
      <c r="L29" s="3"/>
    </row>
    <row r="30" spans="1:12" s="4" customFormat="1" ht="15.7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20"/>
      <c r="K30" s="16"/>
      <c r="L30" s="3"/>
    </row>
    <row r="31" spans="1:12" s="3" customFormat="1" ht="15.75" x14ac:dyDescent="0.25">
      <c r="A31" s="20"/>
      <c r="B31" s="16"/>
      <c r="C31" s="16"/>
      <c r="D31" s="16"/>
      <c r="E31" s="16"/>
      <c r="F31" s="16"/>
      <c r="G31" s="16"/>
      <c r="H31" s="16"/>
      <c r="I31" s="16"/>
      <c r="J31" s="20"/>
      <c r="K31" s="16"/>
    </row>
    <row r="32" spans="1:12" s="4" customFormat="1" ht="15.7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20"/>
      <c r="K32" s="16"/>
      <c r="L32" s="3"/>
    </row>
    <row r="33" spans="1:12" s="4" customFormat="1" ht="15.75" x14ac:dyDescent="0.25">
      <c r="A33" s="16"/>
      <c r="B33" s="17" t="s">
        <v>69</v>
      </c>
      <c r="C33" s="17"/>
      <c r="D33" s="17"/>
      <c r="E33" s="17"/>
      <c r="F33" s="17"/>
      <c r="G33" s="17"/>
      <c r="H33" s="17"/>
      <c r="I33" s="17"/>
      <c r="J33" s="25"/>
      <c r="K33" s="19"/>
      <c r="L33" s="3"/>
    </row>
    <row r="34" spans="1:12" s="4" customFormat="1" ht="15.7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20"/>
      <c r="K34" s="16"/>
      <c r="L34" s="3"/>
    </row>
    <row r="35" spans="1:12" s="4" customFormat="1" ht="15.75" x14ac:dyDescent="0.25">
      <c r="A35" s="16"/>
      <c r="B35" s="15" t="s">
        <v>10</v>
      </c>
      <c r="C35" s="16" t="s">
        <v>63</v>
      </c>
      <c r="D35" s="16"/>
      <c r="E35" s="16"/>
      <c r="F35" s="15">
        <v>10000</v>
      </c>
      <c r="G35" s="16"/>
      <c r="H35" s="16"/>
      <c r="I35" s="16"/>
      <c r="J35" s="20"/>
      <c r="K35" s="16"/>
      <c r="L35" s="3"/>
    </row>
    <row r="36" spans="1:12" s="3" customFormat="1" ht="15.75" x14ac:dyDescent="0.25">
      <c r="A36" s="16"/>
      <c r="B36" s="21"/>
      <c r="C36" s="20"/>
      <c r="D36" s="20"/>
      <c r="E36" s="20"/>
      <c r="F36" s="21"/>
      <c r="G36" s="20"/>
      <c r="H36" s="20"/>
      <c r="I36" s="20"/>
      <c r="J36" s="20"/>
      <c r="K36" s="20"/>
    </row>
    <row r="37" spans="1:12" s="4" customFormat="1" ht="15.7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20"/>
      <c r="K37" s="16"/>
      <c r="L37" s="3"/>
    </row>
    <row r="38" spans="1:12" s="4" customFormat="1" ht="15" customHeight="1" x14ac:dyDescent="0.25">
      <c r="A38" s="16"/>
      <c r="B38" s="17" t="s">
        <v>47</v>
      </c>
      <c r="C38" s="17"/>
      <c r="D38" s="17"/>
      <c r="E38" s="17"/>
      <c r="F38" s="17"/>
      <c r="G38" s="17"/>
      <c r="H38" s="17"/>
      <c r="I38" s="17"/>
      <c r="J38" s="25"/>
      <c r="K38" s="19"/>
      <c r="L38" s="3"/>
    </row>
    <row r="39" spans="1:12" s="4" customFormat="1" ht="15.7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20"/>
      <c r="K39" s="16"/>
      <c r="L39" s="3"/>
    </row>
    <row r="40" spans="1:12" s="4" customFormat="1" ht="15.75" x14ac:dyDescent="0.25">
      <c r="A40" s="16"/>
      <c r="B40" s="14" t="s">
        <v>11</v>
      </c>
      <c r="C40" s="16" t="s">
        <v>64</v>
      </c>
      <c r="D40" s="16"/>
      <c r="E40" s="16"/>
      <c r="F40" s="7"/>
      <c r="G40" s="51" t="s">
        <v>38</v>
      </c>
      <c r="H40" s="16"/>
      <c r="I40" s="16"/>
      <c r="J40" s="20"/>
      <c r="K40" s="16"/>
      <c r="L40" s="3"/>
    </row>
    <row r="41" spans="1:12" s="4" customFormat="1" ht="15.7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3"/>
    </row>
    <row r="42" spans="1:12" s="4" customFormat="1" ht="15.7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20"/>
      <c r="K42" s="16"/>
      <c r="L42" s="3"/>
    </row>
    <row r="43" spans="1:12" s="4" customFormat="1" ht="3.7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3"/>
    </row>
    <row r="44" spans="1:12" s="4" customFormat="1" ht="15.7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20"/>
      <c r="K44" s="16"/>
      <c r="L44" s="3"/>
    </row>
    <row r="45" spans="1:12" ht="15.75" x14ac:dyDescent="0.25">
      <c r="A45" s="16"/>
      <c r="B45" s="15" t="s">
        <v>12</v>
      </c>
      <c r="C45" s="16" t="s">
        <v>66</v>
      </c>
      <c r="D45" s="16"/>
      <c r="E45" s="16" t="s">
        <v>13</v>
      </c>
      <c r="F45" s="16"/>
      <c r="G45" s="16"/>
      <c r="H45" s="16"/>
      <c r="I45" s="15" t="e">
        <f>F17*F29*F35</f>
        <v>#DIV/0!</v>
      </c>
      <c r="J45" s="21"/>
      <c r="K45" s="27" t="e">
        <f>I45</f>
        <v>#DIV/0!</v>
      </c>
      <c r="L45" s="1"/>
    </row>
    <row r="46" spans="1:12" ht="1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20"/>
      <c r="L46" s="1"/>
    </row>
    <row r="47" spans="1:12" ht="15" customHeight="1" x14ac:dyDescent="0.25">
      <c r="A47" s="16"/>
      <c r="B47" s="16"/>
      <c r="C47" s="16" t="s">
        <v>65</v>
      </c>
      <c r="D47" s="16"/>
      <c r="E47" s="16" t="s">
        <v>70</v>
      </c>
      <c r="F47" s="16"/>
      <c r="G47" s="16"/>
      <c r="H47" s="16"/>
      <c r="I47" s="28" t="e">
        <f>F17/F21*100</f>
        <v>#DIV/0!</v>
      </c>
      <c r="J47" s="21"/>
      <c r="K47" s="30" t="s">
        <v>53</v>
      </c>
      <c r="L47" s="1"/>
    </row>
    <row r="48" spans="1:12" ht="15.75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20"/>
    </row>
    <row r="49" spans="1:11" ht="15.75" x14ac:dyDescent="0.25">
      <c r="A49" s="16"/>
      <c r="B49" s="16"/>
      <c r="C49" s="16" t="s">
        <v>48</v>
      </c>
      <c r="D49" s="16"/>
      <c r="E49" s="16" t="s">
        <v>67</v>
      </c>
      <c r="F49" s="16"/>
      <c r="G49" s="16"/>
      <c r="H49" s="16"/>
      <c r="I49" s="15" t="e">
        <f>I45*F40</f>
        <v>#DIV/0!</v>
      </c>
      <c r="J49" s="21"/>
      <c r="K49" s="27" t="e">
        <f>I49</f>
        <v>#DIV/0!</v>
      </c>
    </row>
    <row r="51" spans="1:11" ht="4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</sheetData>
  <sheetProtection password="D4B0" sheet="1" objects="1" scenarios="1"/>
  <pageMargins left="0.51181102362204722" right="0.31496062992125984" top="0.39370078740157483" bottom="0.39370078740157483" header="0.31496062992125984" footer="0.31496062992125984"/>
  <pageSetup paperSize="9" scale="84" fitToHeight="0" orientation="portrait" horizontalDpi="0" verticalDpi="0" r:id="rId1"/>
  <headerFooter>
    <oddFooter>&amp;C© www.incelligence.de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abSelected="1" topLeftCell="A19" zoomScaleNormal="100" zoomScaleSheetLayoutView="100" zoomScalePageLayoutView="110" workbookViewId="0">
      <selection activeCell="P45" sqref="P45"/>
    </sheetView>
  </sheetViews>
  <sheetFormatPr baseColWidth="10" defaultRowHeight="15" x14ac:dyDescent="0.25"/>
  <cols>
    <col min="1" max="1" width="2.42578125" style="10" customWidth="1"/>
    <col min="2" max="2" width="2.140625" style="10" customWidth="1"/>
    <col min="3" max="5" width="11.42578125" style="10"/>
    <col min="6" max="6" width="11.42578125" style="10" customWidth="1"/>
    <col min="7" max="11" width="11.42578125" style="10"/>
    <col min="12" max="12" width="3.42578125" customWidth="1"/>
  </cols>
  <sheetData>
    <row r="1" spans="1:12" ht="4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47"/>
    </row>
    <row r="2" spans="1:12" ht="57.75" customHeight="1" x14ac:dyDescent="0.7">
      <c r="C2" s="33" t="s">
        <v>16</v>
      </c>
    </row>
    <row r="3" spans="1:12" ht="4.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48"/>
    </row>
    <row r="5" spans="1:12" x14ac:dyDescent="0.25">
      <c r="A5" s="34">
        <v>2</v>
      </c>
      <c r="B5" s="34"/>
      <c r="C5" s="34" t="s">
        <v>15</v>
      </c>
      <c r="D5" s="34"/>
      <c r="E5" s="9" t="s">
        <v>4</v>
      </c>
      <c r="F5" s="9"/>
      <c r="G5" s="35" t="s">
        <v>17</v>
      </c>
      <c r="H5" s="35"/>
      <c r="I5" s="26" t="s">
        <v>5</v>
      </c>
      <c r="J5" s="26"/>
      <c r="K5" s="26"/>
      <c r="L5" s="48"/>
    </row>
    <row r="6" spans="1:12" ht="5.25" customHeight="1" x14ac:dyDescent="0.25"/>
    <row r="7" spans="1:12" x14ac:dyDescent="0.25">
      <c r="A7" s="10" t="s">
        <v>18</v>
      </c>
      <c r="B7" s="10" t="s">
        <v>19</v>
      </c>
    </row>
    <row r="8" spans="1:12" x14ac:dyDescent="0.25">
      <c r="C8" s="10" t="s">
        <v>71</v>
      </c>
    </row>
    <row r="10" spans="1:12" x14ac:dyDescent="0.25">
      <c r="C10" s="10" t="s">
        <v>20</v>
      </c>
      <c r="G10" s="5"/>
      <c r="H10" s="36" t="s">
        <v>72</v>
      </c>
      <c r="I10" s="10">
        <v>1000000</v>
      </c>
    </row>
    <row r="11" spans="1:12" x14ac:dyDescent="0.25">
      <c r="H11" s="36"/>
    </row>
    <row r="12" spans="1:12" x14ac:dyDescent="0.25">
      <c r="C12" s="10" t="s">
        <v>21</v>
      </c>
      <c r="G12" s="37" t="e">
        <f>'Zellzahlen berechnen'!I45</f>
        <v>#DIV/0!</v>
      </c>
      <c r="H12" s="10" t="s">
        <v>22</v>
      </c>
      <c r="I12" s="5"/>
    </row>
    <row r="14" spans="1:12" x14ac:dyDescent="0.25">
      <c r="C14" s="10" t="s">
        <v>23</v>
      </c>
      <c r="D14" s="10" t="s">
        <v>24</v>
      </c>
      <c r="G14" s="38" t="e">
        <f>G10/G12</f>
        <v>#DIV/0!</v>
      </c>
      <c r="H14" s="10" t="s">
        <v>22</v>
      </c>
      <c r="I14" s="38" t="e">
        <f>G10/I12</f>
        <v>#DIV/0!</v>
      </c>
    </row>
    <row r="16" spans="1:12" ht="3" customHeight="1" x14ac:dyDescent="0.25">
      <c r="B16" s="23"/>
      <c r="C16" s="39"/>
      <c r="D16" s="39"/>
      <c r="E16" s="39"/>
      <c r="F16" s="39"/>
      <c r="G16" s="39"/>
      <c r="H16" s="39"/>
      <c r="I16" s="39"/>
      <c r="J16" s="39"/>
      <c r="K16" s="39"/>
      <c r="L16" s="49"/>
    </row>
    <row r="17" spans="1:12" ht="7.5" customHeight="1" x14ac:dyDescent="0.25"/>
    <row r="18" spans="1:12" x14ac:dyDescent="0.25">
      <c r="A18" s="10" t="s">
        <v>25</v>
      </c>
      <c r="B18" s="10" t="s">
        <v>26</v>
      </c>
    </row>
    <row r="19" spans="1:12" x14ac:dyDescent="0.25">
      <c r="C19" s="10" t="s">
        <v>73</v>
      </c>
    </row>
    <row r="21" spans="1:12" x14ac:dyDescent="0.25">
      <c r="C21" s="10" t="s">
        <v>27</v>
      </c>
      <c r="G21" s="6"/>
    </row>
    <row r="23" spans="1:12" x14ac:dyDescent="0.25">
      <c r="C23" s="10" t="s">
        <v>28</v>
      </c>
      <c r="G23" s="6"/>
    </row>
    <row r="25" spans="1:12" x14ac:dyDescent="0.25">
      <c r="C25" s="10" t="s">
        <v>21</v>
      </c>
      <c r="G25" s="37" t="e">
        <f>'Zellzahlen berechnen'!I45</f>
        <v>#DIV/0!</v>
      </c>
      <c r="H25" s="10" t="s">
        <v>22</v>
      </c>
      <c r="K25" s="6"/>
    </row>
    <row r="27" spans="1:12" x14ac:dyDescent="0.25">
      <c r="C27" s="40" t="s">
        <v>29</v>
      </c>
      <c r="D27" s="40" t="s">
        <v>55</v>
      </c>
      <c r="E27" s="40"/>
      <c r="G27" s="38" t="e">
        <f>G21*G23/G25</f>
        <v>#DIV/0!</v>
      </c>
      <c r="H27" s="10" t="s">
        <v>57</v>
      </c>
      <c r="I27" s="41" t="e">
        <f>G27*1000</f>
        <v>#DIV/0!</v>
      </c>
      <c r="J27" s="10" t="s">
        <v>58</v>
      </c>
      <c r="K27" s="38" t="e">
        <f>G21*G23/K25</f>
        <v>#DIV/0!</v>
      </c>
      <c r="L27" t="s">
        <v>38</v>
      </c>
    </row>
    <row r="29" spans="1:12" x14ac:dyDescent="0.25">
      <c r="C29" s="40" t="s">
        <v>30</v>
      </c>
      <c r="D29" s="40" t="s">
        <v>56</v>
      </c>
      <c r="E29" s="40"/>
      <c r="G29" s="41" t="e">
        <f>G23-G27</f>
        <v>#DIV/0!</v>
      </c>
      <c r="H29" s="10" t="s">
        <v>57</v>
      </c>
      <c r="I29" s="41" t="e">
        <f>G29*1000</f>
        <v>#DIV/0!</v>
      </c>
      <c r="J29" s="10" t="s">
        <v>58</v>
      </c>
      <c r="K29" s="41" t="e">
        <f>G23-K27</f>
        <v>#DIV/0!</v>
      </c>
      <c r="L29" t="s">
        <v>38</v>
      </c>
    </row>
    <row r="31" spans="1:12" ht="3" customHeight="1" x14ac:dyDescent="0.25">
      <c r="B31" s="23"/>
      <c r="C31" s="39"/>
      <c r="D31" s="39"/>
      <c r="E31" s="39"/>
      <c r="F31" s="39"/>
      <c r="G31" s="39"/>
      <c r="H31" s="39"/>
      <c r="I31" s="39"/>
      <c r="J31" s="39"/>
      <c r="K31" s="39"/>
      <c r="L31" s="49"/>
    </row>
    <row r="32" spans="1:12" ht="8.25" customHeight="1" x14ac:dyDescent="0.25"/>
    <row r="33" spans="1:9" x14ac:dyDescent="0.25">
      <c r="A33" s="10" t="s">
        <v>31</v>
      </c>
      <c r="B33" s="10" t="s">
        <v>32</v>
      </c>
    </row>
    <row r="34" spans="1:9" x14ac:dyDescent="0.25">
      <c r="C34" s="10" t="s">
        <v>74</v>
      </c>
    </row>
    <row r="36" spans="1:9" x14ac:dyDescent="0.25">
      <c r="C36" s="10" t="s">
        <v>33</v>
      </c>
      <c r="G36" s="6"/>
    </row>
    <row r="37" spans="1:9" ht="9.75" customHeight="1" x14ac:dyDescent="0.25"/>
    <row r="38" spans="1:9" x14ac:dyDescent="0.25">
      <c r="C38" s="10" t="s">
        <v>34</v>
      </c>
      <c r="G38" s="6"/>
      <c r="H38" s="36" t="s">
        <v>72</v>
      </c>
      <c r="I38" s="10" t="s">
        <v>35</v>
      </c>
    </row>
    <row r="39" spans="1:9" ht="9.75" customHeight="1" x14ac:dyDescent="0.25"/>
    <row r="40" spans="1:9" x14ac:dyDescent="0.25">
      <c r="C40" s="10" t="s">
        <v>36</v>
      </c>
      <c r="G40" s="6"/>
      <c r="H40" s="36" t="s">
        <v>72</v>
      </c>
      <c r="I40" s="50">
        <v>5000</v>
      </c>
    </row>
    <row r="41" spans="1:9" ht="10.5" customHeight="1" x14ac:dyDescent="0.25"/>
    <row r="42" spans="1:9" x14ac:dyDescent="0.25">
      <c r="C42" s="10" t="s">
        <v>37</v>
      </c>
      <c r="G42" s="6"/>
      <c r="H42" s="10" t="s">
        <v>38</v>
      </c>
      <c r="I42" s="10" t="s">
        <v>76</v>
      </c>
    </row>
    <row r="43" spans="1:9" ht="9" customHeight="1" x14ac:dyDescent="0.25"/>
    <row r="44" spans="1:9" x14ac:dyDescent="0.25">
      <c r="C44" s="10" t="s">
        <v>39</v>
      </c>
      <c r="G44" s="41">
        <f>G36*G38*G42</f>
        <v>0</v>
      </c>
      <c r="H44" s="10" t="s">
        <v>38</v>
      </c>
    </row>
    <row r="46" spans="1:9" x14ac:dyDescent="0.25">
      <c r="C46" s="10" t="s">
        <v>75</v>
      </c>
      <c r="G46" s="41">
        <f>G44/100*5</f>
        <v>0</v>
      </c>
      <c r="H46" s="10" t="s">
        <v>38</v>
      </c>
    </row>
    <row r="48" spans="1:9" x14ac:dyDescent="0.25">
      <c r="C48" s="26" t="s">
        <v>40</v>
      </c>
      <c r="D48" s="26"/>
      <c r="E48" s="26"/>
      <c r="G48" s="41">
        <f>G46+G44</f>
        <v>0</v>
      </c>
      <c r="H48" s="10" t="s">
        <v>38</v>
      </c>
      <c r="I48" s="10" t="s">
        <v>59</v>
      </c>
    </row>
    <row r="50" spans="2:12" x14ac:dyDescent="0.25">
      <c r="C50" s="10" t="s">
        <v>41</v>
      </c>
      <c r="G50" s="42">
        <f>G36*G38*G40</f>
        <v>0</v>
      </c>
      <c r="H50" s="10" t="s">
        <v>42</v>
      </c>
    </row>
    <row r="52" spans="2:12" x14ac:dyDescent="0.25">
      <c r="C52" s="26" t="s">
        <v>43</v>
      </c>
      <c r="D52" s="26"/>
      <c r="E52" s="26"/>
      <c r="G52" s="42">
        <f>G50+(G50/100*5)</f>
        <v>0</v>
      </c>
      <c r="H52" s="10" t="s">
        <v>42</v>
      </c>
      <c r="I52" s="10" t="s">
        <v>59</v>
      </c>
    </row>
    <row r="54" spans="2:12" x14ac:dyDescent="0.25">
      <c r="C54" s="10" t="s">
        <v>21</v>
      </c>
      <c r="G54" s="37" t="e">
        <f>'Zellzahlen berechnen'!I45</f>
        <v>#DIV/0!</v>
      </c>
      <c r="H54" s="10" t="s">
        <v>22</v>
      </c>
      <c r="K54" s="6"/>
    </row>
    <row r="55" spans="2:12" x14ac:dyDescent="0.25">
      <c r="F55" s="24"/>
      <c r="G55" s="43"/>
      <c r="H55" s="24"/>
      <c r="K55" s="24"/>
    </row>
    <row r="56" spans="2:12" x14ac:dyDescent="0.25">
      <c r="C56" s="26" t="s">
        <v>77</v>
      </c>
      <c r="D56" s="26"/>
      <c r="E56" s="26"/>
      <c r="F56" s="24"/>
      <c r="G56" s="44" t="e">
        <f>G48-G58</f>
        <v>#DIV/0!</v>
      </c>
      <c r="H56" s="24" t="s">
        <v>38</v>
      </c>
      <c r="J56" s="36"/>
      <c r="K56" s="44" t="e">
        <f>G48-K58</f>
        <v>#DIV/0!</v>
      </c>
      <c r="L56" t="s">
        <v>38</v>
      </c>
    </row>
    <row r="57" spans="2:12" x14ac:dyDescent="0.25">
      <c r="F57" s="24"/>
      <c r="G57" s="43"/>
      <c r="H57" s="24"/>
      <c r="K57" s="24"/>
    </row>
    <row r="58" spans="2:12" x14ac:dyDescent="0.25">
      <c r="C58" s="26" t="s">
        <v>78</v>
      </c>
      <c r="D58" s="26"/>
      <c r="E58" s="26"/>
      <c r="F58" s="24"/>
      <c r="G58" s="44" t="e">
        <f>G52/G54</f>
        <v>#DIV/0!</v>
      </c>
      <c r="H58" s="24" t="s">
        <v>54</v>
      </c>
      <c r="I58" s="44" t="e">
        <f>G58*1000</f>
        <v>#DIV/0!</v>
      </c>
      <c r="J58" s="50" t="s">
        <v>60</v>
      </c>
      <c r="K58" s="44" t="e">
        <f>G52/K54</f>
        <v>#DIV/0!</v>
      </c>
      <c r="L58" t="s">
        <v>38</v>
      </c>
    </row>
    <row r="59" spans="2:12" ht="10.5" customHeight="1" x14ac:dyDescent="0.25">
      <c r="L59" s="1"/>
    </row>
    <row r="60" spans="2:12" ht="3" customHeight="1" x14ac:dyDescent="0.25">
      <c r="B60" s="23"/>
      <c r="C60" s="39"/>
      <c r="D60" s="39"/>
      <c r="E60" s="39"/>
      <c r="F60" s="39"/>
      <c r="G60" s="39"/>
      <c r="H60" s="45"/>
      <c r="I60" s="46"/>
      <c r="J60" s="39"/>
      <c r="K60" s="39"/>
      <c r="L60" s="49"/>
    </row>
    <row r="61" spans="2:12" x14ac:dyDescent="0.25">
      <c r="G61" s="24"/>
      <c r="H61" s="24"/>
      <c r="I61" s="24"/>
      <c r="J61" s="24"/>
      <c r="K61" s="24"/>
      <c r="L61" s="1"/>
    </row>
  </sheetData>
  <sheetProtection password="D4B0" sheet="1" objects="1" scenarios="1"/>
  <pageMargins left="0.51181102362204722" right="0.31496062992125984" top="0.39370078740157483" bottom="0.39370078740157483" header="0.31496062992125984" footer="0.31496062992125984"/>
  <pageSetup paperSize="9" scale="85" fitToHeight="0" orientation="portrait" horizontalDpi="0" verticalDpi="0" r:id="rId1"/>
  <headerFooter>
    <oddFooter xml:space="preserve">&amp;C© www.incelligence.de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>
              <from>
                <xdr:col>9</xdr:col>
                <xdr:colOff>333375</xdr:colOff>
                <xdr:row>17</xdr:row>
                <xdr:rowOff>0</xdr:rowOff>
              </from>
              <to>
                <xdr:col>11</xdr:col>
                <xdr:colOff>152400</xdr:colOff>
                <xdr:row>22</xdr:row>
                <xdr:rowOff>57150</xdr:rowOff>
              </to>
            </anchor>
          </objectPr>
        </oleObject>
      </mc:Choice>
      <mc:Fallback>
        <oleObject shapeId="4097" r:id="rId4"/>
      </mc:Fallback>
    </mc:AlternateContent>
    <mc:AlternateContent xmlns:mc="http://schemas.openxmlformats.org/markup-compatibility/2006">
      <mc:Choice Requires="x14">
        <oleObject shapeId="4098" r:id="rId6">
          <objectPr defaultSize="0" autoPict="0" r:id="rId7">
            <anchor moveWithCells="1">
              <from>
                <xdr:col>9</xdr:col>
                <xdr:colOff>647700</xdr:colOff>
                <xdr:row>32</xdr:row>
                <xdr:rowOff>9525</xdr:rowOff>
              </from>
              <to>
                <xdr:col>11</xdr:col>
                <xdr:colOff>161925</xdr:colOff>
                <xdr:row>36</xdr:row>
                <xdr:rowOff>28575</xdr:rowOff>
              </to>
            </anchor>
          </objectPr>
        </oleObject>
      </mc:Choice>
      <mc:Fallback>
        <oleObject shapeId="4098" r:id="rId6"/>
      </mc:Fallback>
    </mc:AlternateContent>
    <mc:AlternateContent xmlns:mc="http://schemas.openxmlformats.org/markup-compatibility/2006">
      <mc:Choice Requires="x14">
        <oleObject shapeId="4099" r:id="rId8">
          <objectPr defaultSize="0" autoPict="0" r:id="rId9">
            <anchor moveWithCells="1">
              <from>
                <xdr:col>9</xdr:col>
                <xdr:colOff>371475</xdr:colOff>
                <xdr:row>6</xdr:row>
                <xdr:rowOff>0</xdr:rowOff>
              </from>
              <to>
                <xdr:col>11</xdr:col>
                <xdr:colOff>161925</xdr:colOff>
                <xdr:row>10</xdr:row>
                <xdr:rowOff>114300</xdr:rowOff>
              </to>
            </anchor>
          </objectPr>
        </oleObject>
      </mc:Choice>
      <mc:Fallback>
        <oleObject shapeId="4099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Zellzahlen berechnen</vt:lpstr>
      <vt:lpstr>Zellen ausplattieren</vt:lpstr>
      <vt:lpstr>Tabelle3</vt:lpstr>
      <vt:lpstr>'Zellen ausplattieren'!Druckbereich</vt:lpstr>
      <vt:lpstr>'Zellzahlen berechnen'!Druckbereich</vt:lpstr>
      <vt:lpstr>'Zellzahlen berechnen'!Drucktitel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kuehl</dc:creator>
  <cp:lastModifiedBy>kuehl</cp:lastModifiedBy>
  <dcterms:created xsi:type="dcterms:W3CDTF">2017-03-09T08:33:36Z</dcterms:created>
  <dcterms:modified xsi:type="dcterms:W3CDTF">2017-03-23T10:36:44Z</dcterms:modified>
</cp:coreProperties>
</file>